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45" activeTab="0"/>
  </bookViews>
  <sheets>
    <sheet name="0-2" sheetId="1" r:id="rId1"/>
  </sheets>
  <definedNames/>
  <calcPr fullCalcOnLoad="1"/>
</workbook>
</file>

<file path=xl/comments1.xml><?xml version="1.0" encoding="utf-8"?>
<comments xmlns="http://schemas.openxmlformats.org/spreadsheetml/2006/main">
  <authors>
    <author>ΓΕΩΡΓΙΛΑΚΗΣ ΠΑΥΛΟΣ</author>
    <author>Pavlos Georgilakis</author>
  </authors>
  <commentList>
    <comment ref="E2" authorId="0">
      <text>
        <r>
          <rPr>
            <b/>
            <sz val="8"/>
            <rFont val="Tahoma"/>
            <family val="2"/>
          </rPr>
          <t>ΓΕΩΡΓΙΛΑΚΗΣ ΠΑΥΛΟΣ:</t>
        </r>
        <r>
          <rPr>
            <sz val="8"/>
            <rFont val="Tahoma"/>
            <family val="2"/>
          </rPr>
          <t xml:space="preserve">
για το Μ/Σ, R σε Ω</t>
        </r>
      </text>
    </comment>
    <comment ref="E4" authorId="0">
      <text>
        <r>
          <rPr>
            <b/>
            <sz val="8"/>
            <rFont val="Tahoma"/>
            <family val="2"/>
          </rPr>
          <t>ΓΕΩΡΓΙΛΑΚΗΣ ΠΑΥΛΟΣ:</t>
        </r>
        <r>
          <rPr>
            <sz val="8"/>
            <rFont val="Tahoma"/>
            <family val="2"/>
          </rPr>
          <t xml:space="preserve">
για το Μ/Σ, R σε Ω</t>
        </r>
      </text>
    </comment>
    <comment ref="F2" authorId="0">
      <text>
        <r>
          <rPr>
            <b/>
            <sz val="8"/>
            <rFont val="Tahoma"/>
            <family val="2"/>
          </rPr>
          <t>ΓΕΩΡΓΙΛΑΚΗΣ ΠΑΥΛΟΣ:</t>
        </r>
        <r>
          <rPr>
            <sz val="8"/>
            <rFont val="Tahoma"/>
            <family val="2"/>
          </rPr>
          <t xml:space="preserve">
για το Μ/Σ, Χ σε Ω</t>
        </r>
      </text>
    </comment>
    <comment ref="F4" authorId="0">
      <text>
        <r>
          <rPr>
            <b/>
            <sz val="8"/>
            <rFont val="Tahoma"/>
            <family val="2"/>
          </rPr>
          <t>ΓΕΩΡΓΙΛΑΚΗΣ ΠΑΥΛΟΣ:</t>
        </r>
        <r>
          <rPr>
            <sz val="8"/>
            <rFont val="Tahoma"/>
            <family val="2"/>
          </rPr>
          <t xml:space="preserve">
για το Μ/Σ, Χ σε Ω</t>
        </r>
      </text>
    </comment>
    <comment ref="L5" authorId="1">
      <text>
        <r>
          <rPr>
            <b/>
            <sz val="8"/>
            <rFont val="Tahoma"/>
            <family val="2"/>
          </rPr>
          <t>Pavlos Georgilakis:</t>
        </r>
        <r>
          <rPr>
            <sz val="8"/>
            <rFont val="Tahoma"/>
            <family val="2"/>
          </rPr>
          <t xml:space="preserve">
Η τιμή αυτή θα πρέπει να υπολογιστεί</t>
        </r>
      </text>
    </comment>
    <comment ref="M5" authorId="1">
      <text>
        <r>
          <rPr>
            <b/>
            <sz val="8"/>
            <rFont val="Tahoma"/>
            <family val="2"/>
          </rPr>
          <t>Pavlos Georgilakis:</t>
        </r>
        <r>
          <rPr>
            <sz val="8"/>
            <rFont val="Tahoma"/>
            <family val="2"/>
          </rPr>
          <t xml:space="preserve">
Η τιμή αυτή θα πρέπει να υπολογιστεί</t>
        </r>
      </text>
    </comment>
    <comment ref="L6" authorId="1">
      <text>
        <r>
          <rPr>
            <b/>
            <sz val="8"/>
            <rFont val="Tahoma"/>
            <family val="2"/>
          </rPr>
          <t>Pavlos Georgilakis:</t>
        </r>
        <r>
          <rPr>
            <sz val="8"/>
            <rFont val="Tahoma"/>
            <family val="2"/>
          </rPr>
          <t xml:space="preserve">
Η τιμή αυτή θα πρέπει να υπολογιστεί</t>
        </r>
      </text>
    </comment>
    <comment ref="M6" authorId="1">
      <text>
        <r>
          <rPr>
            <b/>
            <sz val="8"/>
            <rFont val="Tahoma"/>
            <family val="2"/>
          </rPr>
          <t>Pavlos Georgilakis:</t>
        </r>
        <r>
          <rPr>
            <sz val="8"/>
            <rFont val="Tahoma"/>
            <family val="2"/>
          </rPr>
          <t xml:space="preserve">
Η τιμή αυτή θα πρέπει να υπολογιστεί</t>
        </r>
      </text>
    </comment>
  </commentList>
</comments>
</file>

<file path=xl/sharedStrings.xml><?xml version="1.0" encoding="utf-8"?>
<sst xmlns="http://schemas.openxmlformats.org/spreadsheetml/2006/main" count="38" uniqueCount="35">
  <si>
    <t>B5</t>
  </si>
  <si>
    <t>B6</t>
  </si>
  <si>
    <t>B7</t>
  </si>
  <si>
    <t>B8</t>
  </si>
  <si>
    <t>A3</t>
  </si>
  <si>
    <t>kVA</t>
  </si>
  <si>
    <t>ε (%)</t>
  </si>
  <si>
    <t>cosφ</t>
  </si>
  <si>
    <t>R (Ω/km)</t>
  </si>
  <si>
    <t>X (Ω/km)</t>
  </si>
  <si>
    <t>B5-B6</t>
  </si>
  <si>
    <t>B6-B7</t>
  </si>
  <si>
    <t>voltage (kV)</t>
  </si>
  <si>
    <t>node</t>
  </si>
  <si>
    <t>branch</t>
  </si>
  <si>
    <t>kVA (year 0)</t>
  </si>
  <si>
    <t>max kVA (year 0)</t>
  </si>
  <si>
    <t>load (0-2)</t>
  </si>
  <si>
    <t>A2-A3</t>
  </si>
  <si>
    <t>A2</t>
  </si>
  <si>
    <t>A0-A1</t>
  </si>
  <si>
    <t>A1-A2</t>
  </si>
  <si>
    <t>A0</t>
  </si>
  <si>
    <t>A1</t>
  </si>
  <si>
    <t>P (kW)</t>
  </si>
  <si>
    <t>Q (kVAR)</t>
  </si>
  <si>
    <t>l (km)</t>
  </si>
  <si>
    <t>A3-B5</t>
  </si>
  <si>
    <t>B7-B8</t>
  </si>
  <si>
    <t>http://users.ntua.gr/pgeorgil/</t>
  </si>
  <si>
    <t>Download from:</t>
  </si>
  <si>
    <r>
      <t xml:space="preserve">Link: </t>
    </r>
    <r>
      <rPr>
        <u val="single"/>
        <sz val="14"/>
        <rFont val="Times New Roman"/>
        <family val="1"/>
      </rPr>
      <t>Draft</t>
    </r>
  </si>
  <si>
    <t>Blue: Data</t>
  </si>
  <si>
    <t>Black: Calculated</t>
  </si>
  <si>
    <t>Red: Have to be calculated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</si>
</sst>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"/>
    <numFmt numFmtId="177" formatCode="0.0000000"/>
    <numFmt numFmtId="178" formatCode="0.00000000"/>
    <numFmt numFmtId="179" formatCode="0.000000000"/>
    <numFmt numFmtId="180" formatCode="0.000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2" fontId="22" fillId="33" borderId="10" xfId="0" applyNumberFormat="1" applyFont="1" applyFill="1" applyBorder="1" applyAlignment="1">
      <alignment/>
    </xf>
    <xf numFmtId="172" fontId="22" fillId="33" borderId="11" xfId="0" applyNumberFormat="1" applyFont="1" applyFill="1" applyBorder="1" applyAlignment="1">
      <alignment horizontal="right"/>
    </xf>
    <xf numFmtId="172" fontId="22" fillId="33" borderId="12" xfId="0" applyNumberFormat="1" applyFont="1" applyFill="1" applyBorder="1" applyAlignment="1">
      <alignment horizontal="right"/>
    </xf>
    <xf numFmtId="172" fontId="23" fillId="0" borderId="0" xfId="0" applyNumberFormat="1" applyFont="1" applyAlignment="1">
      <alignment/>
    </xf>
    <xf numFmtId="172" fontId="22" fillId="33" borderId="13" xfId="0" applyNumberFormat="1" applyFont="1" applyFill="1" applyBorder="1" applyAlignment="1">
      <alignment horizontal="right"/>
    </xf>
    <xf numFmtId="172" fontId="24" fillId="0" borderId="14" xfId="0" applyNumberFormat="1" applyFont="1" applyBorder="1" applyAlignment="1">
      <alignment/>
    </xf>
    <xf numFmtId="172" fontId="23" fillId="0" borderId="15" xfId="0" applyNumberFormat="1" applyFont="1" applyBorder="1" applyAlignment="1">
      <alignment/>
    </xf>
    <xf numFmtId="176" fontId="25" fillId="0" borderId="16" xfId="0" applyNumberFormat="1" applyFont="1" applyBorder="1" applyAlignment="1">
      <alignment/>
    </xf>
    <xf numFmtId="173" fontId="23" fillId="0" borderId="16" xfId="0" applyNumberFormat="1" applyFont="1" applyBorder="1" applyAlignment="1">
      <alignment/>
    </xf>
    <xf numFmtId="172" fontId="23" fillId="0" borderId="16" xfId="0" applyNumberFormat="1" applyFont="1" applyBorder="1" applyAlignment="1">
      <alignment/>
    </xf>
    <xf numFmtId="172" fontId="25" fillId="34" borderId="16" xfId="0" applyNumberFormat="1" applyFont="1" applyFill="1" applyBorder="1" applyAlignment="1">
      <alignment/>
    </xf>
    <xf numFmtId="172" fontId="23" fillId="34" borderId="16" xfId="0" applyNumberFormat="1" applyFont="1" applyFill="1" applyBorder="1" applyAlignment="1">
      <alignment/>
    </xf>
    <xf numFmtId="172" fontId="23" fillId="0" borderId="17" xfId="0" applyNumberFormat="1" applyFont="1" applyBorder="1" applyAlignment="1">
      <alignment/>
    </xf>
    <xf numFmtId="172" fontId="25" fillId="0" borderId="16" xfId="0" applyNumberFormat="1" applyFont="1" applyBorder="1" applyAlignment="1">
      <alignment/>
    </xf>
    <xf numFmtId="172" fontId="26" fillId="34" borderId="16" xfId="0" applyNumberFormat="1" applyFont="1" applyFill="1" applyBorder="1" applyAlignment="1">
      <alignment/>
    </xf>
    <xf numFmtId="172" fontId="50" fillId="0" borderId="16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72" fontId="25" fillId="0" borderId="16" xfId="0" applyNumberFormat="1" applyFont="1" applyFill="1" applyBorder="1" applyAlignment="1">
      <alignment/>
    </xf>
    <xf numFmtId="2" fontId="25" fillId="0" borderId="17" xfId="0" applyNumberFormat="1" applyFont="1" applyBorder="1" applyAlignment="1">
      <alignment/>
    </xf>
    <xf numFmtId="172" fontId="24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6" fontId="25" fillId="0" borderId="20" xfId="0" applyNumberFormat="1" applyFont="1" applyBorder="1" applyAlignment="1">
      <alignment/>
    </xf>
    <xf numFmtId="172" fontId="25" fillId="0" borderId="20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34" borderId="20" xfId="0" applyNumberFormat="1" applyFont="1" applyFill="1" applyBorder="1" applyAlignment="1">
      <alignment/>
    </xf>
    <xf numFmtId="172" fontId="25" fillId="0" borderId="20" xfId="0" applyNumberFormat="1" applyFont="1" applyFill="1" applyBorder="1" applyAlignment="1">
      <alignment/>
    </xf>
    <xf numFmtId="2" fontId="25" fillId="0" borderId="22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2" fontId="25" fillId="0" borderId="0" xfId="0" applyNumberFormat="1" applyFont="1" applyBorder="1" applyAlignment="1">
      <alignment/>
    </xf>
    <xf numFmtId="172" fontId="23" fillId="34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/>
    </xf>
    <xf numFmtId="172" fontId="22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Alignment="1">
      <alignment horizontal="right"/>
    </xf>
    <xf numFmtId="172" fontId="24" fillId="0" borderId="0" xfId="0" applyNumberFormat="1" applyFont="1" applyAlignment="1">
      <alignment horizontal="right"/>
    </xf>
    <xf numFmtId="172" fontId="24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172" fontId="23" fillId="0" borderId="0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/>
    </xf>
    <xf numFmtId="172" fontId="28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/>
    </xf>
    <xf numFmtId="172" fontId="29" fillId="0" borderId="0" xfId="0" applyNumberFormat="1" applyFont="1" applyBorder="1" applyAlignment="1">
      <alignment/>
    </xf>
    <xf numFmtId="172" fontId="28" fillId="34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2" fontId="29" fillId="0" borderId="0" xfId="0" applyNumberFormat="1" applyFont="1" applyBorder="1" applyAlignment="1">
      <alignment/>
    </xf>
    <xf numFmtId="172" fontId="30" fillId="0" borderId="0" xfId="0" applyNumberFormat="1" applyFont="1" applyBorder="1" applyAlignment="1">
      <alignment/>
    </xf>
    <xf numFmtId="172" fontId="5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8.8515625" style="4" customWidth="1"/>
    <col min="2" max="2" width="9.421875" style="4" customWidth="1"/>
    <col min="3" max="3" width="10.57421875" style="4" bestFit="1" customWidth="1"/>
    <col min="4" max="4" width="7.421875" style="4" customWidth="1"/>
    <col min="5" max="5" width="11.00390625" style="4" customWidth="1"/>
    <col min="6" max="6" width="10.8515625" style="4" customWidth="1"/>
    <col min="7" max="7" width="9.140625" style="4" customWidth="1"/>
    <col min="8" max="8" width="8.00390625" style="4" customWidth="1"/>
    <col min="9" max="9" width="7.421875" style="4" customWidth="1"/>
    <col min="10" max="10" width="7.57421875" style="4" bestFit="1" customWidth="1"/>
    <col min="11" max="11" width="7.28125" style="4" customWidth="1"/>
    <col min="12" max="12" width="8.00390625" style="4" customWidth="1"/>
    <col min="13" max="13" width="11.28125" style="4" customWidth="1"/>
    <col min="14" max="14" width="8.28125" style="4" customWidth="1"/>
    <col min="15" max="16" width="13.57421875" style="4" customWidth="1"/>
    <col min="17" max="17" width="11.140625" style="4" customWidth="1"/>
    <col min="18" max="18" width="18.140625" style="4" customWidth="1"/>
    <col min="19" max="16384" width="9.140625" style="4" customWidth="1"/>
  </cols>
  <sheetData>
    <row r="1" spans="1:18" ht="15">
      <c r="A1" s="1" t="s">
        <v>14</v>
      </c>
      <c r="B1" s="2" t="s">
        <v>24</v>
      </c>
      <c r="C1" s="2" t="s">
        <v>25</v>
      </c>
      <c r="D1" s="3" t="s">
        <v>26</v>
      </c>
      <c r="E1" s="3" t="s">
        <v>8</v>
      </c>
      <c r="F1" s="3" t="s">
        <v>9</v>
      </c>
      <c r="G1" s="3" t="s">
        <v>6</v>
      </c>
      <c r="I1" s="1" t="s">
        <v>13</v>
      </c>
      <c r="J1" s="3" t="s">
        <v>5</v>
      </c>
      <c r="K1" s="3" t="s">
        <v>7</v>
      </c>
      <c r="L1" s="3" t="s">
        <v>24</v>
      </c>
      <c r="M1" s="2" t="s">
        <v>25</v>
      </c>
      <c r="N1" s="3" t="s">
        <v>6</v>
      </c>
      <c r="O1" s="3" t="s">
        <v>12</v>
      </c>
      <c r="P1" s="3" t="s">
        <v>15</v>
      </c>
      <c r="Q1" s="3" t="s">
        <v>17</v>
      </c>
      <c r="R1" s="5" t="s">
        <v>16</v>
      </c>
    </row>
    <row r="2" spans="1:18" ht="15">
      <c r="A2" s="6" t="s">
        <v>20</v>
      </c>
      <c r="B2" s="7">
        <f>L5</f>
        <v>692.75</v>
      </c>
      <c r="C2" s="7">
        <f>M5</f>
        <v>418.02</v>
      </c>
      <c r="D2" s="8"/>
      <c r="E2" s="9">
        <v>0.05</v>
      </c>
      <c r="F2" s="9">
        <v>1.599</v>
      </c>
      <c r="G2" s="10">
        <f>1/(10*20^2)*(E2*B2+F2*C2)</f>
        <v>0.17576287</v>
      </c>
      <c r="I2" s="6" t="s">
        <v>22</v>
      </c>
      <c r="J2" s="10"/>
      <c r="K2" s="10"/>
      <c r="L2" s="10"/>
      <c r="M2" s="10"/>
      <c r="N2" s="11">
        <v>0</v>
      </c>
      <c r="O2" s="12">
        <f>(1-0.01*N2)*150</f>
        <v>150</v>
      </c>
      <c r="P2" s="10"/>
      <c r="Q2" s="10"/>
      <c r="R2" s="13"/>
    </row>
    <row r="3" spans="1:18" ht="15">
      <c r="A3" s="6" t="s">
        <v>21</v>
      </c>
      <c r="B3" s="7">
        <f>B2</f>
        <v>692.75</v>
      </c>
      <c r="C3" s="7">
        <f>C2</f>
        <v>418.02</v>
      </c>
      <c r="D3" s="8">
        <v>20</v>
      </c>
      <c r="E3" s="14">
        <v>0.22</v>
      </c>
      <c r="F3" s="14">
        <v>0.358</v>
      </c>
      <c r="G3" s="10">
        <f>1/(10*20^2)*(D3*E3*B3+D3*F3*C3)</f>
        <v>1.5102808</v>
      </c>
      <c r="I3" s="6" t="s">
        <v>23</v>
      </c>
      <c r="J3" s="10"/>
      <c r="K3" s="10"/>
      <c r="L3" s="10"/>
      <c r="M3" s="10"/>
      <c r="N3" s="12">
        <f>N2+G2</f>
        <v>0.17576287</v>
      </c>
      <c r="O3" s="12">
        <f>(1-0.01*N3)*20</f>
        <v>19.964847426000002</v>
      </c>
      <c r="P3" s="10"/>
      <c r="Q3" s="10"/>
      <c r="R3" s="13"/>
    </row>
    <row r="4" spans="1:18" ht="15">
      <c r="A4" s="6" t="s">
        <v>18</v>
      </c>
      <c r="B4" s="7">
        <f>B2</f>
        <v>692.75</v>
      </c>
      <c r="C4" s="7">
        <f>C2</f>
        <v>418.02</v>
      </c>
      <c r="D4" s="8"/>
      <c r="E4" s="9">
        <v>0.695</v>
      </c>
      <c r="F4" s="9">
        <v>5.557</v>
      </c>
      <c r="G4" s="10">
        <f>1/(10*20^2)*(E4*B4+F4*C4)</f>
        <v>0.7010995975</v>
      </c>
      <c r="I4" s="6" t="s">
        <v>19</v>
      </c>
      <c r="J4" s="10"/>
      <c r="K4" s="10"/>
      <c r="L4" s="10"/>
      <c r="M4" s="10"/>
      <c r="N4" s="12">
        <f>N3+G3</f>
        <v>1.68604367</v>
      </c>
      <c r="O4" s="12">
        <f>(1-0.01*N4)*20</f>
        <v>19.662791266</v>
      </c>
      <c r="P4" s="10"/>
      <c r="Q4" s="10"/>
      <c r="R4" s="13"/>
    </row>
    <row r="5" spans="1:18" ht="15">
      <c r="A5" s="6"/>
      <c r="B5" s="7"/>
      <c r="C5" s="7"/>
      <c r="D5" s="10"/>
      <c r="E5" s="10"/>
      <c r="F5" s="10"/>
      <c r="G5" s="15"/>
      <c r="I5" s="6" t="s">
        <v>4</v>
      </c>
      <c r="K5" s="10"/>
      <c r="L5" s="16">
        <v>692.75</v>
      </c>
      <c r="M5" s="16">
        <v>418.02</v>
      </c>
      <c r="N5" s="12">
        <f>N4+G4</f>
        <v>2.3871432675</v>
      </c>
      <c r="O5" s="12">
        <f>(1-0.01*N5)*6.6</f>
        <v>6.442448544345</v>
      </c>
      <c r="P5" s="10"/>
      <c r="Q5" s="10"/>
      <c r="R5" s="13"/>
    </row>
    <row r="6" spans="1:18" ht="15">
      <c r="A6" s="6" t="s">
        <v>27</v>
      </c>
      <c r="B6" s="7">
        <f>L6</f>
        <v>307</v>
      </c>
      <c r="C6" s="7">
        <f>M6</f>
        <v>187.23</v>
      </c>
      <c r="D6" s="8">
        <v>4</v>
      </c>
      <c r="E6" s="14">
        <v>0.22</v>
      </c>
      <c r="F6" s="14">
        <v>0.358</v>
      </c>
      <c r="G6" s="10">
        <f>1/(10*6.6^2)*(D6*E6*B6+D6*F6*C6)</f>
        <v>1.235705601469238</v>
      </c>
      <c r="I6" s="6" t="s">
        <v>0</v>
      </c>
      <c r="J6" s="10"/>
      <c r="K6" s="10"/>
      <c r="L6" s="16">
        <v>307</v>
      </c>
      <c r="M6" s="16">
        <v>187.23</v>
      </c>
      <c r="N6" s="10">
        <f>N5+G6</f>
        <v>3.622848868969238</v>
      </c>
      <c r="O6" s="12">
        <f>(1-0.01*N6)*6.6</f>
        <v>6.3608919746480295</v>
      </c>
      <c r="P6" s="17"/>
      <c r="Q6" s="17"/>
      <c r="R6" s="18"/>
    </row>
    <row r="7" spans="1:18" ht="15">
      <c r="A7" s="6" t="s">
        <v>10</v>
      </c>
      <c r="B7" s="7">
        <f>SUM(L7:L9)</f>
        <v>167</v>
      </c>
      <c r="C7" s="7">
        <f>SUM(M7:M9)</f>
        <v>106.12119154832538</v>
      </c>
      <c r="D7" s="8">
        <v>1</v>
      </c>
      <c r="E7" s="14">
        <v>0.15</v>
      </c>
      <c r="F7" s="14">
        <v>0.1</v>
      </c>
      <c r="G7" s="10">
        <f>1/(10*6.6^2)*(D7*E7*B7+D7*F7*C7)</f>
        <v>0.08186896041054303</v>
      </c>
      <c r="I7" s="6" t="s">
        <v>1</v>
      </c>
      <c r="J7" s="10">
        <f>P7*(1+0.065)^0</f>
        <v>68.75</v>
      </c>
      <c r="K7" s="14">
        <v>0.8</v>
      </c>
      <c r="L7" s="10">
        <f>J7*K7</f>
        <v>55</v>
      </c>
      <c r="M7" s="10">
        <f>J7*SIN(ACOS(K7))</f>
        <v>41.24999999999999</v>
      </c>
      <c r="N7" s="10">
        <f>N6+G7</f>
        <v>3.7047178293797813</v>
      </c>
      <c r="O7" s="12">
        <f>(1-0.01*N7)*6.6</f>
        <v>6.355488623260935</v>
      </c>
      <c r="P7" s="10">
        <f>R7*Q7</f>
        <v>68.75</v>
      </c>
      <c r="Q7" s="19">
        <v>0.25</v>
      </c>
      <c r="R7" s="20">
        <v>275</v>
      </c>
    </row>
    <row r="8" spans="1:18" ht="15">
      <c r="A8" s="6" t="s">
        <v>11</v>
      </c>
      <c r="B8" s="7">
        <f>SUM(L8:L9)</f>
        <v>112</v>
      </c>
      <c r="C8" s="7">
        <f>SUM(M8:M9)</f>
        <v>64.87119154832538</v>
      </c>
      <c r="D8" s="8">
        <v>0.5</v>
      </c>
      <c r="E8" s="14">
        <f>E7</f>
        <v>0.15</v>
      </c>
      <c r="F8" s="14">
        <f>F7</f>
        <v>0.1</v>
      </c>
      <c r="G8" s="10">
        <f>1/(10*6.6^2)*(D8*E8*B8+D8*F8*C8)</f>
        <v>0.026729934750726058</v>
      </c>
      <c r="I8" s="6" t="s">
        <v>2</v>
      </c>
      <c r="J8" s="10">
        <f>P8*(1+0.065)^0</f>
        <v>80</v>
      </c>
      <c r="K8" s="14">
        <v>0.9</v>
      </c>
      <c r="L8" s="10">
        <f>J8*K8</f>
        <v>72</v>
      </c>
      <c r="M8" s="10">
        <f>J8*SIN(ACOS(K8))</f>
        <v>34.871191548325385</v>
      </c>
      <c r="N8" s="10">
        <f>N7+G8</f>
        <v>3.7314477641305075</v>
      </c>
      <c r="O8" s="12">
        <f>(1-0.01*N8)*6.6</f>
        <v>6.353724447567386</v>
      </c>
      <c r="P8" s="10">
        <f>R8*Q8</f>
        <v>80</v>
      </c>
      <c r="Q8" s="19">
        <v>0.4</v>
      </c>
      <c r="R8" s="20">
        <v>200</v>
      </c>
    </row>
    <row r="9" spans="1:18" ht="15.75" thickBot="1">
      <c r="A9" s="21" t="s">
        <v>28</v>
      </c>
      <c r="B9" s="22">
        <f>L9</f>
        <v>40</v>
      </c>
      <c r="C9" s="22">
        <f>M9</f>
        <v>29.999999999999993</v>
      </c>
      <c r="D9" s="23">
        <v>0.5</v>
      </c>
      <c r="E9" s="24">
        <f>E7</f>
        <v>0.15</v>
      </c>
      <c r="F9" s="24">
        <f>F7</f>
        <v>0.1</v>
      </c>
      <c r="G9" s="25">
        <f>1/(10*6.6^2)*(D9*E9*B9+D9*F9*C9)</f>
        <v>0.010330578512396696</v>
      </c>
      <c r="H9" s="26"/>
      <c r="I9" s="21" t="s">
        <v>3</v>
      </c>
      <c r="J9" s="25">
        <f>P9*(1+0.065)^0</f>
        <v>50</v>
      </c>
      <c r="K9" s="24">
        <f>K7</f>
        <v>0.8</v>
      </c>
      <c r="L9" s="25">
        <f>J9*K9</f>
        <v>40</v>
      </c>
      <c r="M9" s="25">
        <f>J9*SIN(ACOS(K9))</f>
        <v>29.999999999999993</v>
      </c>
      <c r="N9" s="25">
        <f>N8+G9</f>
        <v>3.7417783426429043</v>
      </c>
      <c r="O9" s="27">
        <f>(1-0.01*N9)*6.6</f>
        <v>6.353042629385568</v>
      </c>
      <c r="P9" s="25">
        <f>R9*Q9</f>
        <v>50</v>
      </c>
      <c r="Q9" s="28">
        <f>Q7</f>
        <v>0.25</v>
      </c>
      <c r="R9" s="29">
        <v>200</v>
      </c>
    </row>
    <row r="10" spans="1:18" ht="15">
      <c r="A10" s="30"/>
      <c r="B10" s="31"/>
      <c r="C10" s="31"/>
      <c r="D10" s="32"/>
      <c r="E10" s="33"/>
      <c r="F10" s="33"/>
      <c r="G10" s="31"/>
      <c r="H10" s="31"/>
      <c r="I10" s="30"/>
      <c r="J10" s="31"/>
      <c r="K10" s="33"/>
      <c r="L10" s="31"/>
      <c r="M10" s="31"/>
      <c r="N10" s="31"/>
      <c r="O10" s="34"/>
      <c r="P10" s="31"/>
      <c r="Q10" s="35"/>
      <c r="R10" s="36"/>
    </row>
    <row r="11" spans="1:18" ht="15">
      <c r="A11" s="30"/>
      <c r="B11" s="31"/>
      <c r="C11" s="31"/>
      <c r="D11" s="32"/>
      <c r="E11" s="33"/>
      <c r="F11" s="33"/>
      <c r="G11" s="31"/>
      <c r="H11" s="31"/>
      <c r="I11" s="30"/>
      <c r="J11" s="31"/>
      <c r="K11" s="33"/>
      <c r="L11" s="31"/>
      <c r="M11" s="31"/>
      <c r="N11" s="31"/>
      <c r="O11" s="34"/>
      <c r="P11" s="31"/>
      <c r="Q11" s="35"/>
      <c r="R11" s="36"/>
    </row>
    <row r="12" spans="1:18" ht="18.75">
      <c r="A12" s="46" t="s">
        <v>32</v>
      </c>
      <c r="B12" s="31"/>
      <c r="C12" s="31"/>
      <c r="D12" s="32"/>
      <c r="E12" s="33"/>
      <c r="F12" s="33"/>
      <c r="G12" s="31"/>
      <c r="H12" s="31"/>
      <c r="I12" s="30"/>
      <c r="J12" s="31"/>
      <c r="K12" s="33"/>
      <c r="L12" s="31"/>
      <c r="M12" s="31"/>
      <c r="N12" s="31"/>
      <c r="O12" s="34"/>
      <c r="P12" s="31"/>
      <c r="Q12" s="35"/>
      <c r="R12" s="36"/>
    </row>
    <row r="13" spans="1:18" ht="18.75">
      <c r="A13" s="46"/>
      <c r="B13" s="31"/>
      <c r="C13" s="31"/>
      <c r="D13" s="32"/>
      <c r="E13" s="33"/>
      <c r="F13" s="33"/>
      <c r="G13" s="31"/>
      <c r="H13" s="31"/>
      <c r="I13" s="30"/>
      <c r="J13" s="31"/>
      <c r="K13" s="33"/>
      <c r="L13" s="31"/>
      <c r="M13" s="31"/>
      <c r="N13" s="31"/>
      <c r="O13" s="34"/>
      <c r="P13" s="31"/>
      <c r="Q13" s="35"/>
      <c r="R13" s="36"/>
    </row>
    <row r="14" spans="1:18" s="31" customFormat="1" ht="18.75">
      <c r="A14" s="53" t="s">
        <v>33</v>
      </c>
      <c r="D14" s="32"/>
      <c r="E14" s="33"/>
      <c r="F14" s="33"/>
      <c r="I14" s="30"/>
      <c r="K14" s="33"/>
      <c r="O14" s="34"/>
      <c r="Q14" s="35"/>
      <c r="R14" s="36"/>
    </row>
    <row r="15" spans="1:18" s="31" customFormat="1" ht="18.75">
      <c r="A15" s="53"/>
      <c r="D15" s="32"/>
      <c r="E15" s="33"/>
      <c r="F15" s="33"/>
      <c r="I15" s="30"/>
      <c r="K15" s="33"/>
      <c r="O15" s="34"/>
      <c r="Q15" s="35"/>
      <c r="R15" s="36"/>
    </row>
    <row r="16" spans="1:18" s="31" customFormat="1" ht="18.75">
      <c r="A16" s="54" t="s">
        <v>34</v>
      </c>
      <c r="D16" s="32"/>
      <c r="E16" s="33"/>
      <c r="F16" s="33"/>
      <c r="I16" s="30"/>
      <c r="K16" s="33"/>
      <c r="O16" s="34"/>
      <c r="Q16" s="35"/>
      <c r="R16" s="36"/>
    </row>
    <row r="17" spans="1:18" s="31" customFormat="1" ht="15">
      <c r="A17" s="30"/>
      <c r="D17" s="32"/>
      <c r="E17" s="33"/>
      <c r="F17" s="33"/>
      <c r="I17" s="30"/>
      <c r="K17" s="33"/>
      <c r="O17" s="34"/>
      <c r="Q17" s="35"/>
      <c r="R17" s="36"/>
    </row>
    <row r="18" spans="1:18" s="31" customFormat="1" ht="15">
      <c r="A18" s="30"/>
      <c r="D18" s="32"/>
      <c r="E18" s="33"/>
      <c r="F18" s="33"/>
      <c r="I18" s="30"/>
      <c r="K18" s="33"/>
      <c r="O18" s="34"/>
      <c r="Q18" s="35"/>
      <c r="R18" s="36"/>
    </row>
    <row r="19" spans="1:18" s="31" customFormat="1" ht="15">
      <c r="A19" s="30"/>
      <c r="D19" s="32"/>
      <c r="E19" s="33"/>
      <c r="F19" s="33"/>
      <c r="I19" s="30"/>
      <c r="K19" s="33"/>
      <c r="O19" s="34"/>
      <c r="Q19" s="35"/>
      <c r="R19" s="36"/>
    </row>
    <row r="20" spans="1:18" s="31" customFormat="1" ht="15">
      <c r="A20" s="30"/>
      <c r="D20" s="32"/>
      <c r="E20" s="33"/>
      <c r="F20" s="33"/>
      <c r="I20" s="30"/>
      <c r="K20" s="33"/>
      <c r="O20" s="34"/>
      <c r="Q20" s="35"/>
      <c r="R20" s="36"/>
    </row>
    <row r="21" spans="1:18" s="31" customFormat="1" ht="15">
      <c r="A21" s="30"/>
      <c r="D21" s="32"/>
      <c r="E21" s="33"/>
      <c r="F21" s="33"/>
      <c r="I21" s="30"/>
      <c r="K21" s="33"/>
      <c r="O21" s="34"/>
      <c r="Q21" s="35"/>
      <c r="R21" s="36"/>
    </row>
    <row r="22" spans="1:18" s="47" customFormat="1" ht="18.75">
      <c r="A22" s="46"/>
      <c r="B22" s="53" t="s">
        <v>30</v>
      </c>
      <c r="D22" s="48"/>
      <c r="E22" s="47" t="s">
        <v>29</v>
      </c>
      <c r="F22" s="49"/>
      <c r="I22" s="47" t="s">
        <v>31</v>
      </c>
      <c r="K22" s="49"/>
      <c r="O22" s="50"/>
      <c r="Q22" s="51"/>
      <c r="R22" s="52"/>
    </row>
    <row r="23" spans="1:18" s="31" customFormat="1" ht="15">
      <c r="A23" s="30"/>
      <c r="D23" s="32"/>
      <c r="E23" s="33"/>
      <c r="F23" s="33"/>
      <c r="I23" s="30"/>
      <c r="K23" s="33"/>
      <c r="O23" s="34"/>
      <c r="Q23" s="35"/>
      <c r="R23" s="36"/>
    </row>
    <row r="24" spans="1:18" s="31" customFormat="1" ht="15">
      <c r="A24" s="30"/>
      <c r="D24" s="32"/>
      <c r="E24" s="33"/>
      <c r="F24" s="33"/>
      <c r="I24" s="30"/>
      <c r="K24" s="33"/>
      <c r="O24" s="34"/>
      <c r="Q24" s="35"/>
      <c r="R24" s="36"/>
    </row>
    <row r="25" spans="1:18" s="31" customFormat="1" ht="15">
      <c r="A25" s="30"/>
      <c r="D25" s="32"/>
      <c r="E25" s="33"/>
      <c r="F25" s="33"/>
      <c r="I25" s="30"/>
      <c r="K25" s="33"/>
      <c r="O25" s="34"/>
      <c r="Q25" s="35"/>
      <c r="R25" s="36"/>
    </row>
    <row r="26" spans="1:18" s="31" customFormat="1" ht="15">
      <c r="A26" s="30"/>
      <c r="D26" s="32"/>
      <c r="E26" s="33"/>
      <c r="F26" s="33"/>
      <c r="I26" s="30"/>
      <c r="K26" s="33"/>
      <c r="O26" s="34"/>
      <c r="Q26" s="35"/>
      <c r="R26" s="36"/>
    </row>
    <row r="27" spans="1:18" s="31" customFormat="1" ht="15">
      <c r="A27" s="30"/>
      <c r="D27" s="32"/>
      <c r="E27" s="33"/>
      <c r="F27" s="33"/>
      <c r="I27" s="30"/>
      <c r="K27" s="33"/>
      <c r="O27" s="34"/>
      <c r="Q27" s="35"/>
      <c r="R27" s="36"/>
    </row>
    <row r="28" spans="1:18" s="31" customFormat="1" ht="15">
      <c r="A28" s="30"/>
      <c r="D28" s="32"/>
      <c r="E28" s="33"/>
      <c r="F28" s="33"/>
      <c r="I28" s="30"/>
      <c r="K28" s="33"/>
      <c r="O28" s="34"/>
      <c r="Q28" s="35"/>
      <c r="R28" s="36"/>
    </row>
    <row r="29" spans="1:18" s="31" customFormat="1" ht="15">
      <c r="A29" s="30"/>
      <c r="D29" s="32"/>
      <c r="E29" s="33"/>
      <c r="F29" s="33"/>
      <c r="I29" s="30"/>
      <c r="K29" s="33"/>
      <c r="O29" s="34"/>
      <c r="Q29" s="35"/>
      <c r="R29" s="36"/>
    </row>
    <row r="30" spans="1:18" s="31" customFormat="1" ht="15">
      <c r="A30" s="30"/>
      <c r="D30" s="32"/>
      <c r="E30" s="33"/>
      <c r="F30" s="33"/>
      <c r="I30" s="30"/>
      <c r="K30" s="33"/>
      <c r="O30" s="34"/>
      <c r="Q30" s="35"/>
      <c r="R30" s="36"/>
    </row>
    <row r="31" spans="1:18" s="31" customFormat="1" ht="15">
      <c r="A31" s="30"/>
      <c r="D31" s="32"/>
      <c r="E31" s="33"/>
      <c r="F31" s="33"/>
      <c r="I31" s="30"/>
      <c r="K31" s="33"/>
      <c r="O31" s="34"/>
      <c r="Q31" s="35"/>
      <c r="R31" s="36"/>
    </row>
    <row r="32" spans="1:18" s="31" customFormat="1" ht="15">
      <c r="A32" s="30"/>
      <c r="D32" s="32"/>
      <c r="E32" s="33"/>
      <c r="F32" s="33"/>
      <c r="I32" s="30"/>
      <c r="K32" s="33"/>
      <c r="O32" s="34"/>
      <c r="Q32" s="35"/>
      <c r="R32" s="36"/>
    </row>
    <row r="33" spans="1:18" s="31" customFormat="1" ht="15">
      <c r="A33" s="30"/>
      <c r="D33" s="32"/>
      <c r="E33" s="33"/>
      <c r="F33" s="33"/>
      <c r="I33" s="30"/>
      <c r="K33" s="33"/>
      <c r="O33" s="34"/>
      <c r="Q33" s="35"/>
      <c r="R33" s="36"/>
    </row>
    <row r="34" spans="1:18" s="31" customFormat="1" ht="15">
      <c r="A34" s="33"/>
      <c r="D34" s="32"/>
      <c r="E34" s="33"/>
      <c r="F34" s="33"/>
      <c r="I34" s="30"/>
      <c r="K34" s="33"/>
      <c r="O34" s="34"/>
      <c r="Q34" s="35"/>
      <c r="R34" s="36"/>
    </row>
    <row r="35" spans="1:18" s="31" customFormat="1" ht="15">
      <c r="A35" s="30"/>
      <c r="D35" s="32"/>
      <c r="E35" s="33"/>
      <c r="F35" s="33"/>
      <c r="I35" s="30"/>
      <c r="K35" s="33"/>
      <c r="O35" s="34"/>
      <c r="Q35" s="35"/>
      <c r="R35" s="36"/>
    </row>
    <row r="36" spans="1:18" s="31" customFormat="1" ht="15">
      <c r="A36" s="30"/>
      <c r="D36" s="32"/>
      <c r="E36" s="33"/>
      <c r="F36" s="33"/>
      <c r="I36" s="30"/>
      <c r="K36" s="33"/>
      <c r="O36" s="34"/>
      <c r="Q36" s="35"/>
      <c r="R36" s="36"/>
    </row>
    <row r="37" spans="1:18" s="31" customFormat="1" ht="15">
      <c r="A37" s="30"/>
      <c r="D37" s="32"/>
      <c r="E37" s="33"/>
      <c r="F37" s="33"/>
      <c r="I37" s="30"/>
      <c r="K37" s="33"/>
      <c r="O37" s="34"/>
      <c r="Q37" s="35"/>
      <c r="R37" s="36"/>
    </row>
    <row r="38" spans="1:18" s="31" customFormat="1" ht="15">
      <c r="A38" s="30"/>
      <c r="D38" s="32"/>
      <c r="E38" s="33"/>
      <c r="F38" s="33"/>
      <c r="I38" s="30"/>
      <c r="K38" s="33"/>
      <c r="O38" s="34"/>
      <c r="Q38" s="35"/>
      <c r="R38" s="36"/>
    </row>
    <row r="39" spans="1:18" s="31" customFormat="1" ht="15">
      <c r="A39" s="30"/>
      <c r="D39" s="32"/>
      <c r="E39" s="33"/>
      <c r="F39" s="33"/>
      <c r="I39" s="30"/>
      <c r="K39" s="33"/>
      <c r="O39" s="34"/>
      <c r="Q39" s="35"/>
      <c r="R39" s="36"/>
    </row>
    <row r="40" spans="1:18" s="31" customFormat="1" ht="15">
      <c r="A40" s="30"/>
      <c r="D40" s="32"/>
      <c r="E40" s="33"/>
      <c r="F40" s="33"/>
      <c r="I40" s="30"/>
      <c r="K40" s="33"/>
      <c r="O40" s="34"/>
      <c r="Q40" s="35"/>
      <c r="R40" s="36"/>
    </row>
    <row r="41" spans="1:18" s="31" customFormat="1" ht="15">
      <c r="A41" s="33"/>
      <c r="D41" s="32"/>
      <c r="E41" s="33"/>
      <c r="F41" s="33"/>
      <c r="I41" s="30"/>
      <c r="K41" s="33"/>
      <c r="O41" s="34"/>
      <c r="Q41" s="35"/>
      <c r="R41" s="33"/>
    </row>
    <row r="42" spans="1:18" s="31" customFormat="1" ht="15">
      <c r="A42" s="30"/>
      <c r="D42" s="32"/>
      <c r="E42" s="33"/>
      <c r="F42" s="33"/>
      <c r="I42" s="30"/>
      <c r="K42" s="33"/>
      <c r="O42" s="34"/>
      <c r="Q42" s="35"/>
      <c r="R42" s="37"/>
    </row>
    <row r="43" spans="1:18" s="31" customFormat="1" ht="15">
      <c r="A43" s="30"/>
      <c r="D43" s="32"/>
      <c r="E43" s="33"/>
      <c r="F43" s="33"/>
      <c r="I43" s="30"/>
      <c r="K43" s="33"/>
      <c r="O43" s="34"/>
      <c r="Q43" s="35"/>
      <c r="R43" s="37"/>
    </row>
    <row r="44" spans="1:18" s="31" customFormat="1" ht="15">
      <c r="A44" s="30"/>
      <c r="D44" s="32"/>
      <c r="E44" s="33"/>
      <c r="F44" s="33"/>
      <c r="I44" s="30"/>
      <c r="K44" s="33"/>
      <c r="O44" s="34"/>
      <c r="Q44" s="35"/>
      <c r="R44" s="37"/>
    </row>
    <row r="45" spans="1:18" s="31" customFormat="1" ht="15">
      <c r="A45" s="30"/>
      <c r="D45" s="32"/>
      <c r="E45" s="33"/>
      <c r="F45" s="33"/>
      <c r="I45" s="30"/>
      <c r="K45" s="33"/>
      <c r="O45" s="34"/>
      <c r="Q45" s="35"/>
      <c r="R45" s="37"/>
    </row>
    <row r="46" spans="1:18" s="31" customFormat="1" ht="15">
      <c r="A46" s="30"/>
      <c r="D46" s="32"/>
      <c r="E46" s="33"/>
      <c r="F46" s="33"/>
      <c r="I46" s="30"/>
      <c r="K46" s="33"/>
      <c r="O46" s="34"/>
      <c r="Q46" s="35"/>
      <c r="R46" s="37"/>
    </row>
    <row r="47" spans="1:18" s="31" customFormat="1" ht="15">
      <c r="A47" s="30"/>
      <c r="D47" s="32"/>
      <c r="E47" s="33"/>
      <c r="F47" s="33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s="31" customFormat="1" ht="15">
      <c r="A48" s="30"/>
      <c r="D48" s="32"/>
      <c r="E48" s="33"/>
      <c r="F48" s="33"/>
      <c r="I48" s="39"/>
      <c r="J48" s="38"/>
      <c r="K48" s="38"/>
      <c r="L48" s="38"/>
      <c r="M48" s="38"/>
      <c r="O48" s="38"/>
      <c r="P48" s="38"/>
      <c r="Q48" s="38"/>
      <c r="R48" s="38"/>
    </row>
    <row r="49" spans="1:18" s="31" customFormat="1" ht="15">
      <c r="A49" s="30"/>
      <c r="D49" s="32"/>
      <c r="E49" s="33"/>
      <c r="F49" s="33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="31" customFormat="1" ht="15"/>
    <row r="51" spans="4:6" ht="15">
      <c r="D51" s="40"/>
      <c r="E51" s="40"/>
      <c r="F51" s="40"/>
    </row>
    <row r="52" spans="1:14" ht="15">
      <c r="A52" s="41"/>
      <c r="B52" s="41"/>
      <c r="C52" s="41"/>
      <c r="D52" s="40"/>
      <c r="E52" s="40"/>
      <c r="F52" s="40"/>
      <c r="I52" s="42"/>
      <c r="J52" s="42"/>
      <c r="K52" s="42"/>
      <c r="L52" s="42"/>
      <c r="M52" s="42"/>
      <c r="N52" s="43"/>
    </row>
    <row r="53" spans="4:6" ht="15">
      <c r="D53" s="40"/>
      <c r="E53" s="40"/>
      <c r="F53" s="40"/>
    </row>
    <row r="54" spans="1:6" ht="15">
      <c r="A54" s="40"/>
      <c r="B54" s="44"/>
      <c r="C54" s="44"/>
      <c r="D54" s="40"/>
      <c r="E54" s="40"/>
      <c r="F54" s="40"/>
    </row>
    <row r="55" spans="1:14" ht="15">
      <c r="A55" s="40"/>
      <c r="B55" s="45"/>
      <c r="C55" s="45"/>
      <c r="D55" s="40"/>
      <c r="E55" s="40"/>
      <c r="F55" s="40"/>
      <c r="N55" s="41"/>
    </row>
    <row r="56" ht="15">
      <c r="A56" s="40"/>
    </row>
    <row r="57" spans="1:3" ht="15">
      <c r="A57" s="40"/>
      <c r="B57" s="41"/>
      <c r="C57" s="41"/>
    </row>
  </sheetData>
  <sheetProtection/>
  <mergeCells count="1">
    <mergeCell ref="I52:M52"/>
  </mergeCells>
  <printOptions horizontalCentered="1"/>
  <pageMargins left="0.75" right="0.75" top="1" bottom="1" header="0.5" footer="0.5"/>
  <pageSetup fitToHeight="1" fitToWidth="1" horizontalDpi="600" verticalDpi="600" orientation="landscape" paperSize="9" scale="57" r:id="rId3"/>
  <headerFooter alignWithMargins="0">
    <oddFooter>&amp;L&amp;F&amp;C&amp;A&amp;RΣελίδα &amp;P από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 Georgilakis</dc:creator>
  <cp:keywords/>
  <dc:description/>
  <cp:lastModifiedBy>Pavlos Georgilakis</cp:lastModifiedBy>
  <cp:lastPrinted>2010-05-03T07:14:54Z</cp:lastPrinted>
  <dcterms:created xsi:type="dcterms:W3CDTF">2007-07-28T14:08:53Z</dcterms:created>
  <dcterms:modified xsi:type="dcterms:W3CDTF">2010-05-03T07:14:57Z</dcterms:modified>
  <cp:category/>
  <cp:version/>
  <cp:contentType/>
  <cp:contentStatus/>
</cp:coreProperties>
</file>